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fbaggi\Documents\Lab folder 2024\Iman's paper sping 2024\corrections\07.02.25\"/>
    </mc:Choice>
  </mc:AlternateContent>
  <xr:revisionPtr revIDLastSave="0" documentId="13_ncr:1_{55594D74-E195-472B-9193-6861E64638DA}" xr6:coauthVersionLast="47" xr6:coauthVersionMax="47" xr10:uidLastSave="{00000000-0000-0000-0000-000000000000}"/>
  <bookViews>
    <workbookView xWindow="-120" yWindow="-120" windowWidth="38640" windowHeight="21240" xr2:uid="{1DAB5ED3-1DDF-4536-8F56-916AB3060CC0}"/>
  </bookViews>
  <sheets>
    <sheet name="Table S3" sheetId="49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7" i="49" l="1"/>
  <c r="Q53" i="49"/>
  <c r="Q49" i="49"/>
  <c r="Q45" i="49"/>
  <c r="Q41" i="49"/>
  <c r="Q37" i="49"/>
  <c r="Q33" i="49"/>
  <c r="Q29" i="49"/>
  <c r="Q25" i="49"/>
  <c r="Q21" i="49"/>
  <c r="Q17" i="49"/>
  <c r="Q13" i="49"/>
  <c r="Q9" i="49"/>
  <c r="Q5" i="49"/>
  <c r="P59" i="49"/>
  <c r="O59" i="49"/>
  <c r="P55" i="49"/>
  <c r="O55" i="49"/>
  <c r="P51" i="49"/>
  <c r="O51" i="49"/>
  <c r="P47" i="49"/>
  <c r="O47" i="49"/>
  <c r="P43" i="49"/>
  <c r="O43" i="49"/>
  <c r="P39" i="49"/>
  <c r="O39" i="49"/>
  <c r="P35" i="49"/>
  <c r="O35" i="49"/>
  <c r="P31" i="49"/>
  <c r="O31" i="49"/>
  <c r="P27" i="49"/>
  <c r="O27" i="49"/>
  <c r="P23" i="49"/>
  <c r="O23" i="49"/>
  <c r="P19" i="49"/>
  <c r="O19" i="49"/>
  <c r="P15" i="49"/>
  <c r="O15" i="49"/>
  <c r="P11" i="49"/>
  <c r="O11" i="49"/>
  <c r="P7" i="49"/>
  <c r="O7" i="49"/>
  <c r="N59" i="49"/>
  <c r="M59" i="49"/>
  <c r="L59" i="49"/>
  <c r="N55" i="49"/>
  <c r="M55" i="49"/>
  <c r="L55" i="49"/>
  <c r="N51" i="49"/>
  <c r="M51" i="49"/>
  <c r="L51" i="49"/>
  <c r="N47" i="49"/>
  <c r="M47" i="49"/>
  <c r="L47" i="49"/>
  <c r="N43" i="49"/>
  <c r="M43" i="49"/>
  <c r="L43" i="49"/>
  <c r="N39" i="49"/>
  <c r="M39" i="49"/>
  <c r="L39" i="49"/>
  <c r="N35" i="49"/>
  <c r="M35" i="49"/>
  <c r="L35" i="49"/>
  <c r="N31" i="49"/>
  <c r="M31" i="49"/>
  <c r="L31" i="49"/>
  <c r="N27" i="49"/>
  <c r="M27" i="49"/>
  <c r="L27" i="49"/>
  <c r="N23" i="49"/>
  <c r="M23" i="49"/>
  <c r="L23" i="49"/>
  <c r="N19" i="49"/>
  <c r="M19" i="49"/>
  <c r="L19" i="49"/>
  <c r="N15" i="49"/>
  <c r="M15" i="49"/>
  <c r="L15" i="49"/>
  <c r="N11" i="49"/>
  <c r="M11" i="49"/>
  <c r="L11" i="49"/>
  <c r="M7" i="49"/>
  <c r="N7" i="49"/>
  <c r="L7" i="49"/>
</calcChain>
</file>

<file path=xl/sharedStrings.xml><?xml version="1.0" encoding="utf-8"?>
<sst xmlns="http://schemas.openxmlformats.org/spreadsheetml/2006/main" count="260" uniqueCount="22">
  <si>
    <t xml:space="preserve">Average </t>
  </si>
  <si>
    <t>St. dev.</t>
  </si>
  <si>
    <t>Total amount of UGV-1 S segments/cell</t>
  </si>
  <si>
    <t>n.a.</t>
  </si>
  <si>
    <t>Total amount of UGV-1 S segments/well</t>
  </si>
  <si>
    <t>Total amount of cells/well</t>
  </si>
  <si>
    <t>D3</t>
  </si>
  <si>
    <t>D6</t>
  </si>
  <si>
    <t>Replicate 1</t>
  </si>
  <si>
    <t>Replicate 2</t>
  </si>
  <si>
    <t>Replicate 3</t>
  </si>
  <si>
    <t>Temperature (°C)</t>
  </si>
  <si>
    <t>Time intervals*</t>
  </si>
  <si>
    <t>D0-D3</t>
  </si>
  <si>
    <t>D3-D6</t>
  </si>
  <si>
    <t>D0-D6</t>
  </si>
  <si>
    <r>
      <t xml:space="preserve">Fold difference D3-D6 </t>
    </r>
    <r>
      <rPr>
        <b/>
        <i/>
        <sz val="12"/>
        <rFont val="Helvetica"/>
      </rPr>
      <t xml:space="preserve">vs </t>
    </r>
    <r>
      <rPr>
        <b/>
        <sz val="12"/>
        <rFont val="Helvetica"/>
      </rPr>
      <t>D0-D3</t>
    </r>
  </si>
  <si>
    <t>Timepoint (day)</t>
  </si>
  <si>
    <t>UGV-1/ UGV-1 P1</t>
  </si>
  <si>
    <t>UGV-1</t>
  </si>
  <si>
    <t>UGV-1 P1</t>
  </si>
  <si>
    <r>
      <rPr>
        <b/>
        <sz val="12"/>
        <color theme="1"/>
        <rFont val="Helvetica"/>
      </rPr>
      <t>Table S3. UGV-1 S segments released per infected I/1Ki cell.</t>
    </r>
    <r>
      <rPr>
        <sz val="12"/>
        <color theme="1"/>
        <rFont val="Helvetica"/>
      </rPr>
      <t xml:space="preserve"> Viral RNA was isolated from I/1Ki cell culture supernatants collected at D3 and D6 after UGV-1 inoculation at MOI=10 and incubation at 24-36°C, and at the corresponding timepoints after passaging I/1Ki cells at 15 d post UGV-1 inoculation (P1). The number of UGV-1 S segments released per cell were quantified through qRT-PCR from biological triplicates for each condition and normalized to the corresponding cell counts (except values of D3-D6 time interval, normalized to the cell counts at D6). The fold differences of viral release/cell in D3-D6 compared to the corresponding D0-D3 time interval are also calculated. The log10 values of the (cumulative) viral release/cell are plotted in the graphs of Figures 2 and S7-10. n.a.: not available. *For D6, both cumulative (D0-D6) and the 3-day interval viral release/cell (D0-D3 and D3-D6, with a media change at D3) are reported.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</si>
</sst>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Helvetica"/>
    </font>
    <font>
      <b/>
      <sz val="12"/>
      <color theme="1"/>
      <name val="Helvetica"/>
    </font>
    <font>
      <sz val="11"/>
      <name val="Helvetica"/>
    </font>
    <font>
      <b/>
      <sz val="16"/>
      <color theme="1"/>
      <name val="Helvetica"/>
    </font>
    <font>
      <sz val="12"/>
      <color theme="1"/>
      <name val="Helvetica"/>
    </font>
    <font>
      <b/>
      <sz val="12"/>
      <name val="Helvetica"/>
    </font>
    <font>
      <b/>
      <i/>
      <sz val="12"/>
      <name val="Helvetica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4" fillId="0" borderId="0" xfId="0" applyFont="1"/>
    <xf numFmtId="164" fontId="0" fillId="0" borderId="0" xfId="0" applyNumberFormat="1"/>
    <xf numFmtId="2" fontId="0" fillId="0" borderId="0" xfId="0" applyNumberFormat="1" applyAlignment="1">
      <alignment horizontal="left" indent="7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11" fontId="1" fillId="0" borderId="0" xfId="0" applyNumberFormat="1" applyFont="1"/>
    <xf numFmtId="1" fontId="1" fillId="0" borderId="0" xfId="0" applyNumberFormat="1" applyFont="1"/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11" fontId="3" fillId="0" borderId="2" xfId="0" applyNumberFormat="1" applyFont="1" applyBorder="1" applyAlignment="1">
      <alignment horizontal="center" vertical="center"/>
    </xf>
    <xf numFmtId="11" fontId="3" fillId="0" borderId="3" xfId="0" applyNumberFormat="1" applyFont="1" applyBorder="1" applyAlignment="1">
      <alignment horizontal="center" vertical="center"/>
    </xf>
    <xf numFmtId="11" fontId="3" fillId="0" borderId="4" xfId="0" applyNumberFormat="1" applyFont="1" applyBorder="1" applyAlignment="1">
      <alignment horizontal="center" vertical="center"/>
    </xf>
    <xf numFmtId="11" fontId="3" fillId="0" borderId="2" xfId="0" applyNumberFormat="1" applyFont="1" applyBorder="1" applyAlignment="1">
      <alignment horizontal="center"/>
    </xf>
    <xf numFmtId="11" fontId="3" fillId="0" borderId="3" xfId="0" applyNumberFormat="1" applyFont="1" applyBorder="1" applyAlignment="1">
      <alignment horizontal="center"/>
    </xf>
    <xf numFmtId="11" fontId="3" fillId="0" borderId="4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11" fontId="1" fillId="0" borderId="5" xfId="0" applyNumberFormat="1" applyFont="1" applyBorder="1" applyAlignment="1">
      <alignment horizontal="center" vertical="center"/>
    </xf>
    <xf numFmtId="11" fontId="1" fillId="0" borderId="1" xfId="0" applyNumberFormat="1" applyFont="1" applyBorder="1" applyAlignment="1">
      <alignment horizontal="center" vertical="center"/>
    </xf>
    <xf numFmtId="11" fontId="1" fillId="0" borderId="6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 vertical="center"/>
    </xf>
    <xf numFmtId="11" fontId="3" fillId="0" borderId="7" xfId="0" applyNumberFormat="1" applyFont="1" applyBorder="1" applyAlignment="1">
      <alignment horizontal="center" vertical="center"/>
    </xf>
    <xf numFmtId="11" fontId="3" fillId="0" borderId="8" xfId="0" applyNumberFormat="1" applyFont="1" applyBorder="1" applyAlignment="1">
      <alignment horizontal="center" vertical="center"/>
    </xf>
    <xf numFmtId="11" fontId="3" fillId="0" borderId="9" xfId="0" applyNumberFormat="1" applyFont="1" applyBorder="1" applyAlignment="1">
      <alignment horizontal="center" vertical="center"/>
    </xf>
    <xf numFmtId="11" fontId="3" fillId="0" borderId="7" xfId="0" applyNumberFormat="1" applyFont="1" applyBorder="1" applyAlignment="1">
      <alignment horizontal="center"/>
    </xf>
    <xf numFmtId="11" fontId="3" fillId="0" borderId="8" xfId="0" applyNumberFormat="1" applyFont="1" applyBorder="1" applyAlignment="1">
      <alignment horizontal="center"/>
    </xf>
    <xf numFmtId="11" fontId="3" fillId="0" borderId="9" xfId="0" applyNumberFormat="1" applyFont="1" applyBorder="1" applyAlignment="1">
      <alignment horizontal="center"/>
    </xf>
    <xf numFmtId="1" fontId="3" fillId="0" borderId="7" xfId="0" applyNumberFormat="1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0" fontId="6" fillId="0" borderId="20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164" fontId="1" fillId="0" borderId="27" xfId="0" applyNumberFormat="1" applyFont="1" applyBorder="1" applyAlignment="1">
      <alignment horizontal="center" vertical="center"/>
    </xf>
    <xf numFmtId="164" fontId="1" fillId="0" borderId="28" xfId="0" applyNumberFormat="1" applyFont="1" applyBorder="1" applyAlignment="1">
      <alignment horizontal="center" vertical="center"/>
    </xf>
    <xf numFmtId="164" fontId="1" fillId="0" borderId="29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83E5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F9A2B-69E0-48EC-A421-8E34A7F90A41}">
  <dimension ref="A1:S117"/>
  <sheetViews>
    <sheetView tabSelected="1" workbookViewId="0">
      <selection activeCell="T27" sqref="T27"/>
    </sheetView>
  </sheetViews>
  <sheetFormatPr defaultRowHeight="15" x14ac:dyDescent="0.25"/>
  <cols>
    <col min="1" max="1" width="9.140625" style="1"/>
    <col min="2" max="2" width="11.5703125" style="1" customWidth="1"/>
    <col min="3" max="3" width="16.28515625" style="1" customWidth="1"/>
    <col min="4" max="4" width="13" style="1" customWidth="1"/>
    <col min="5" max="5" width="12" style="1" customWidth="1"/>
    <col min="6" max="16" width="13.42578125" style="1" customWidth="1"/>
    <col min="17" max="17" width="20" customWidth="1"/>
    <col min="18" max="18" width="22.140625" customWidth="1"/>
    <col min="19" max="19" width="22.140625" style="4" customWidth="1"/>
    <col min="20" max="22" width="22.140625" customWidth="1"/>
    <col min="23" max="23" width="10" bestFit="1" customWidth="1"/>
    <col min="24" max="24" width="9.5703125" bestFit="1" customWidth="1"/>
  </cols>
  <sheetData>
    <row r="1" spans="1:18" ht="88.5" customHeight="1" x14ac:dyDescent="0.25">
      <c r="A1" s="60" t="s">
        <v>21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</row>
    <row r="2" spans="1:18" ht="15.75" customHeight="1" thickBot="1" x14ac:dyDescent="0.3"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7"/>
    </row>
    <row r="3" spans="1:18" ht="30.75" customHeight="1" thickBot="1" x14ac:dyDescent="0.35">
      <c r="A3" s="2"/>
      <c r="B3" s="73" t="s">
        <v>18</v>
      </c>
      <c r="C3" s="67" t="s">
        <v>11</v>
      </c>
      <c r="D3" s="69" t="s">
        <v>17</v>
      </c>
      <c r="E3" s="47" t="s">
        <v>12</v>
      </c>
      <c r="F3" s="75" t="s">
        <v>4</v>
      </c>
      <c r="G3" s="76"/>
      <c r="H3" s="77"/>
      <c r="I3" s="61" t="s">
        <v>5</v>
      </c>
      <c r="J3" s="62"/>
      <c r="K3" s="63"/>
      <c r="L3" s="64" t="s">
        <v>2</v>
      </c>
      <c r="M3" s="65"/>
      <c r="N3" s="65"/>
      <c r="O3" s="65"/>
      <c r="P3" s="65"/>
      <c r="Q3" s="66"/>
    </row>
    <row r="4" spans="1:18" ht="33.75" customHeight="1" thickBot="1" x14ac:dyDescent="0.3">
      <c r="B4" s="74"/>
      <c r="C4" s="68"/>
      <c r="D4" s="70"/>
      <c r="E4" s="48"/>
      <c r="F4" s="10" t="s">
        <v>8</v>
      </c>
      <c r="G4" s="11" t="s">
        <v>9</v>
      </c>
      <c r="H4" s="12" t="s">
        <v>10</v>
      </c>
      <c r="I4" s="10" t="s">
        <v>8</v>
      </c>
      <c r="J4" s="11" t="s">
        <v>9</v>
      </c>
      <c r="K4" s="12" t="s">
        <v>10</v>
      </c>
      <c r="L4" s="10" t="s">
        <v>8</v>
      </c>
      <c r="M4" s="11" t="s">
        <v>9</v>
      </c>
      <c r="N4" s="12" t="s">
        <v>10</v>
      </c>
      <c r="O4" s="10" t="s">
        <v>0</v>
      </c>
      <c r="P4" s="12" t="s">
        <v>1</v>
      </c>
      <c r="Q4" s="13" t="s">
        <v>16</v>
      </c>
    </row>
    <row r="5" spans="1:18" x14ac:dyDescent="0.25">
      <c r="B5" s="71" t="s">
        <v>19</v>
      </c>
      <c r="C5" s="57">
        <v>24</v>
      </c>
      <c r="D5" s="5" t="s">
        <v>6</v>
      </c>
      <c r="E5" s="14" t="s">
        <v>13</v>
      </c>
      <c r="F5" s="15">
        <v>11012601.7857143</v>
      </c>
      <c r="G5" s="16">
        <v>10874019.642857144</v>
      </c>
      <c r="H5" s="17">
        <v>12131983.035714285</v>
      </c>
      <c r="I5" s="18">
        <v>437250</v>
      </c>
      <c r="J5" s="19">
        <v>390375</v>
      </c>
      <c r="K5" s="20">
        <v>301500</v>
      </c>
      <c r="L5" s="21">
        <v>25.186053254921212</v>
      </c>
      <c r="M5" s="22">
        <v>27.855317689035271</v>
      </c>
      <c r="N5" s="22">
        <v>40.238749703861643</v>
      </c>
      <c r="O5" s="23">
        <v>31.093373549272709</v>
      </c>
      <c r="P5" s="23">
        <v>8.0317913264414251</v>
      </c>
      <c r="Q5" s="49">
        <f>O7/O5</f>
        <v>8.0477365864548105</v>
      </c>
      <c r="R5" s="3"/>
    </row>
    <row r="6" spans="1:18" x14ac:dyDescent="0.25">
      <c r="B6" s="72"/>
      <c r="C6" s="58"/>
      <c r="D6" s="55" t="s">
        <v>7</v>
      </c>
      <c r="E6" s="24" t="s">
        <v>13</v>
      </c>
      <c r="F6" s="25">
        <v>11861148.214285715</v>
      </c>
      <c r="G6" s="26">
        <v>10626953.571428571</v>
      </c>
      <c r="H6" s="27">
        <v>9301844.6428571437</v>
      </c>
      <c r="I6" s="28" t="s">
        <v>3</v>
      </c>
      <c r="J6" s="29" t="s">
        <v>3</v>
      </c>
      <c r="K6" s="30" t="s">
        <v>3</v>
      </c>
      <c r="L6" s="28" t="s">
        <v>3</v>
      </c>
      <c r="M6" s="29" t="s">
        <v>3</v>
      </c>
      <c r="N6" s="29" t="s">
        <v>3</v>
      </c>
      <c r="O6" s="29" t="s">
        <v>3</v>
      </c>
      <c r="P6" s="29" t="s">
        <v>3</v>
      </c>
      <c r="Q6" s="50"/>
      <c r="R6" s="3"/>
    </row>
    <row r="7" spans="1:18" x14ac:dyDescent="0.25">
      <c r="B7" s="72"/>
      <c r="C7" s="58"/>
      <c r="D7" s="55"/>
      <c r="E7" s="24" t="s">
        <v>14</v>
      </c>
      <c r="F7" s="25">
        <v>63810071.428571425</v>
      </c>
      <c r="G7" s="26">
        <v>58634350</v>
      </c>
      <c r="H7" s="27">
        <v>48837564.285714284</v>
      </c>
      <c r="I7" s="28" t="s">
        <v>3</v>
      </c>
      <c r="J7" s="29" t="s">
        <v>3</v>
      </c>
      <c r="K7" s="30" t="s">
        <v>3</v>
      </c>
      <c r="L7" s="31">
        <f>F7/I8</f>
        <v>271.82139053704549</v>
      </c>
      <c r="M7" s="32">
        <f t="shared" ref="M7:N7" si="0">G7/J8</f>
        <v>255.48736383442267</v>
      </c>
      <c r="N7" s="32">
        <f t="shared" si="0"/>
        <v>223.38508535489666</v>
      </c>
      <c r="O7" s="33">
        <f>AVERAGE(L7:N7)</f>
        <v>250.23127990878825</v>
      </c>
      <c r="P7" s="33">
        <f>STDEV(L7:N7)</f>
        <v>24.642214360717432</v>
      </c>
      <c r="Q7" s="50"/>
      <c r="R7" s="3"/>
    </row>
    <row r="8" spans="1:18" ht="15.75" thickBot="1" x14ac:dyDescent="0.3">
      <c r="B8" s="72"/>
      <c r="C8" s="59"/>
      <c r="D8" s="56"/>
      <c r="E8" s="34" t="s">
        <v>15</v>
      </c>
      <c r="F8" s="35">
        <v>75671219.642857134</v>
      </c>
      <c r="G8" s="36">
        <v>69261303.571428567</v>
      </c>
      <c r="H8" s="37">
        <v>58139408.928571425</v>
      </c>
      <c r="I8" s="38">
        <v>234750</v>
      </c>
      <c r="J8" s="39">
        <v>229500</v>
      </c>
      <c r="K8" s="40">
        <v>218625</v>
      </c>
      <c r="L8" s="41">
        <v>322.34811349459909</v>
      </c>
      <c r="M8" s="42">
        <v>301.79217242452535</v>
      </c>
      <c r="N8" s="42">
        <v>265.9321163113616</v>
      </c>
      <c r="O8" s="43">
        <v>296.69080074349534</v>
      </c>
      <c r="P8" s="43">
        <v>28.551868228117339</v>
      </c>
      <c r="Q8" s="51"/>
      <c r="R8" s="3"/>
    </row>
    <row r="9" spans="1:18" x14ac:dyDescent="0.25">
      <c r="B9" s="72"/>
      <c r="C9" s="57">
        <v>26</v>
      </c>
      <c r="D9" s="5" t="s">
        <v>6</v>
      </c>
      <c r="E9" s="14" t="s">
        <v>13</v>
      </c>
      <c r="F9" s="15">
        <v>53294771.428571425</v>
      </c>
      <c r="G9" s="16">
        <v>49755350</v>
      </c>
      <c r="H9" s="17">
        <v>63153978.571428575</v>
      </c>
      <c r="I9" s="18">
        <v>720750</v>
      </c>
      <c r="J9" s="19">
        <v>704250</v>
      </c>
      <c r="K9" s="20">
        <v>686625</v>
      </c>
      <c r="L9" s="21">
        <v>73.943491402804611</v>
      </c>
      <c r="M9" s="22">
        <v>70.650124245651398</v>
      </c>
      <c r="N9" s="22">
        <v>91.977394606122076</v>
      </c>
      <c r="O9" s="23">
        <v>78.85700341819269</v>
      </c>
      <c r="P9" s="23">
        <v>11.481291978744165</v>
      </c>
      <c r="Q9" s="49">
        <f>O11/O9</f>
        <v>18.693165268589205</v>
      </c>
      <c r="R9" s="3"/>
    </row>
    <row r="10" spans="1:18" x14ac:dyDescent="0.25">
      <c r="B10" s="72"/>
      <c r="C10" s="58"/>
      <c r="D10" s="55" t="s">
        <v>7</v>
      </c>
      <c r="E10" s="24" t="s">
        <v>13</v>
      </c>
      <c r="F10" s="25">
        <v>53728492.857142858</v>
      </c>
      <c r="G10" s="26">
        <v>57370253.571428575</v>
      </c>
      <c r="H10" s="27">
        <v>65028985.714285716</v>
      </c>
      <c r="I10" s="28" t="s">
        <v>3</v>
      </c>
      <c r="J10" s="29" t="s">
        <v>3</v>
      </c>
      <c r="K10" s="30" t="s">
        <v>3</v>
      </c>
      <c r="L10" s="28" t="s">
        <v>3</v>
      </c>
      <c r="M10" s="29" t="s">
        <v>3</v>
      </c>
      <c r="N10" s="29" t="s">
        <v>3</v>
      </c>
      <c r="O10" s="29" t="s">
        <v>3</v>
      </c>
      <c r="P10" s="29" t="s">
        <v>3</v>
      </c>
      <c r="Q10" s="50"/>
      <c r="R10" s="3"/>
    </row>
    <row r="11" spans="1:18" x14ac:dyDescent="0.25">
      <c r="B11" s="72"/>
      <c r="C11" s="58"/>
      <c r="D11" s="55"/>
      <c r="E11" s="24" t="s">
        <v>14</v>
      </c>
      <c r="F11" s="25">
        <v>936230171.42857146</v>
      </c>
      <c r="G11" s="26">
        <v>863533542.85714281</v>
      </c>
      <c r="H11" s="27">
        <v>894269142.85714281</v>
      </c>
      <c r="I11" s="28" t="s">
        <v>3</v>
      </c>
      <c r="J11" s="29" t="s">
        <v>3</v>
      </c>
      <c r="K11" s="30" t="s">
        <v>3</v>
      </c>
      <c r="L11" s="31">
        <f>F11/I12</f>
        <v>1566.2570831092789</v>
      </c>
      <c r="M11" s="32">
        <f t="shared" ref="M11" si="1">G11/J12</f>
        <v>1436.5290794046875</v>
      </c>
      <c r="N11" s="32">
        <f t="shared" ref="N11" si="2">H11/K12</f>
        <v>1419.4748299319726</v>
      </c>
      <c r="O11" s="33">
        <f>AVERAGE(L11:N11)</f>
        <v>1474.0869974819798</v>
      </c>
      <c r="P11" s="33">
        <f>STDEV(L11:N11)</f>
        <v>80.275808122230401</v>
      </c>
      <c r="Q11" s="50"/>
      <c r="R11" s="3"/>
    </row>
    <row r="12" spans="1:18" ht="15.75" thickBot="1" x14ac:dyDescent="0.3">
      <c r="B12" s="72"/>
      <c r="C12" s="59"/>
      <c r="D12" s="56"/>
      <c r="E12" s="34" t="s">
        <v>15</v>
      </c>
      <c r="F12" s="35">
        <v>989958664.28571427</v>
      </c>
      <c r="G12" s="36">
        <v>920903796.42857134</v>
      </c>
      <c r="H12" s="37">
        <v>959298128.57142854</v>
      </c>
      <c r="I12" s="38">
        <v>597750</v>
      </c>
      <c r="J12" s="39">
        <v>601125</v>
      </c>
      <c r="K12" s="40">
        <v>630000</v>
      </c>
      <c r="L12" s="41">
        <v>1656.1416382864313</v>
      </c>
      <c r="M12" s="42">
        <v>1531.9672221727117</v>
      </c>
      <c r="N12" s="42">
        <v>1522.6954421768708</v>
      </c>
      <c r="O12" s="43">
        <v>1570.2681008786712</v>
      </c>
      <c r="P12" s="43">
        <v>74.513017629567884</v>
      </c>
      <c r="Q12" s="51"/>
      <c r="R12" s="3"/>
    </row>
    <row r="13" spans="1:18" x14ac:dyDescent="0.25">
      <c r="B13" s="72"/>
      <c r="C13" s="57">
        <v>28</v>
      </c>
      <c r="D13" s="5" t="s">
        <v>6</v>
      </c>
      <c r="E13" s="14" t="s">
        <v>13</v>
      </c>
      <c r="F13" s="15">
        <v>532872514.28571427</v>
      </c>
      <c r="G13" s="16">
        <v>526795085.71428573</v>
      </c>
      <c r="H13" s="17">
        <v>610918685.71428573</v>
      </c>
      <c r="I13" s="18">
        <v>1494000</v>
      </c>
      <c r="J13" s="19">
        <v>1286250</v>
      </c>
      <c r="K13" s="20">
        <v>1412625</v>
      </c>
      <c r="L13" s="21">
        <v>356.67504302925988</v>
      </c>
      <c r="M13" s="22">
        <v>409.55886158545053</v>
      </c>
      <c r="N13" s="22">
        <v>432.4705323169884</v>
      </c>
      <c r="O13" s="23">
        <v>399.56814564389953</v>
      </c>
      <c r="P13" s="23">
        <v>38.872867823973472</v>
      </c>
      <c r="Q13" s="49">
        <f>O15/O13</f>
        <v>12.02967346392</v>
      </c>
      <c r="R13" s="3"/>
    </row>
    <row r="14" spans="1:18" x14ac:dyDescent="0.25">
      <c r="B14" s="72"/>
      <c r="C14" s="58"/>
      <c r="D14" s="55" t="s">
        <v>7</v>
      </c>
      <c r="E14" s="24" t="s">
        <v>13</v>
      </c>
      <c r="F14" s="25">
        <v>493824800</v>
      </c>
      <c r="G14" s="26">
        <v>433481571.4285714</v>
      </c>
      <c r="H14" s="27">
        <v>473343857.14285713</v>
      </c>
      <c r="I14" s="28" t="s">
        <v>3</v>
      </c>
      <c r="J14" s="29" t="s">
        <v>3</v>
      </c>
      <c r="K14" s="30" t="s">
        <v>3</v>
      </c>
      <c r="L14" s="28" t="s">
        <v>3</v>
      </c>
      <c r="M14" s="29" t="s">
        <v>3</v>
      </c>
      <c r="N14" s="29" t="s">
        <v>3</v>
      </c>
      <c r="O14" s="29" t="s">
        <v>3</v>
      </c>
      <c r="P14" s="29" t="s">
        <v>3</v>
      </c>
      <c r="Q14" s="50"/>
      <c r="R14" s="3"/>
    </row>
    <row r="15" spans="1:18" x14ac:dyDescent="0.25">
      <c r="B15" s="72"/>
      <c r="C15" s="58"/>
      <c r="D15" s="55"/>
      <c r="E15" s="24" t="s">
        <v>14</v>
      </c>
      <c r="F15" s="25">
        <v>13770439314.285715</v>
      </c>
      <c r="G15" s="26">
        <v>12877708800</v>
      </c>
      <c r="H15" s="27">
        <v>15769431771.428572</v>
      </c>
      <c r="I15" s="28" t="s">
        <v>3</v>
      </c>
      <c r="J15" s="29" t="s">
        <v>3</v>
      </c>
      <c r="K15" s="30" t="s">
        <v>3</v>
      </c>
      <c r="L15" s="31">
        <f>F15/I16</f>
        <v>4665.9684250015125</v>
      </c>
      <c r="M15" s="32">
        <f t="shared" ref="M15" si="3">G15/J16</f>
        <v>4431.0395870967741</v>
      </c>
      <c r="N15" s="32">
        <f t="shared" ref="N15" si="4">H15/K16</f>
        <v>5323.0149439421339</v>
      </c>
      <c r="O15" s="33">
        <f>AVERAGE(L15:N15)</f>
        <v>4806.6743186801395</v>
      </c>
      <c r="P15" s="33">
        <f>STDEV(L15:N15)</f>
        <v>462.3349658978625</v>
      </c>
      <c r="Q15" s="50"/>
      <c r="R15" s="3"/>
    </row>
    <row r="16" spans="1:18" ht="15.75" thickBot="1" x14ac:dyDescent="0.3">
      <c r="B16" s="72"/>
      <c r="C16" s="59"/>
      <c r="D16" s="56"/>
      <c r="E16" s="34" t="s">
        <v>15</v>
      </c>
      <c r="F16" s="35">
        <v>14264264114.285715</v>
      </c>
      <c r="G16" s="36">
        <v>13311190371.428572</v>
      </c>
      <c r="H16" s="37">
        <v>16242775628.571428</v>
      </c>
      <c r="I16" s="38">
        <v>2951250</v>
      </c>
      <c r="J16" s="39">
        <v>2906250</v>
      </c>
      <c r="K16" s="40">
        <v>2962500</v>
      </c>
      <c r="L16" s="41">
        <v>4833.2957608761426</v>
      </c>
      <c r="M16" s="42">
        <v>4580.19453640553</v>
      </c>
      <c r="N16" s="42">
        <v>5482.7934611211576</v>
      </c>
      <c r="O16" s="43">
        <v>4965.4279194676101</v>
      </c>
      <c r="P16" s="43">
        <v>465.58069679163282</v>
      </c>
      <c r="Q16" s="51"/>
      <c r="R16" s="3"/>
    </row>
    <row r="17" spans="2:18" x14ac:dyDescent="0.25">
      <c r="B17" s="72"/>
      <c r="C17" s="57">
        <v>30</v>
      </c>
      <c r="D17" s="5" t="s">
        <v>6</v>
      </c>
      <c r="E17" s="14" t="s">
        <v>13</v>
      </c>
      <c r="F17" s="15">
        <v>2111142857.1428571</v>
      </c>
      <c r="G17" s="16">
        <v>2061686171.4285715</v>
      </c>
      <c r="H17" s="17">
        <v>2444651657.1428571</v>
      </c>
      <c r="I17" s="18">
        <v>2452500</v>
      </c>
      <c r="J17" s="19">
        <v>2268750</v>
      </c>
      <c r="K17" s="20">
        <v>2306250</v>
      </c>
      <c r="L17" s="21">
        <v>860.81258191349934</v>
      </c>
      <c r="M17" s="22">
        <v>908.73219677292411</v>
      </c>
      <c r="N17" s="22">
        <v>1060.0115586527293</v>
      </c>
      <c r="O17" s="23">
        <v>943.1854457797175</v>
      </c>
      <c r="P17" s="23">
        <v>103.97272651437083</v>
      </c>
      <c r="Q17" s="49">
        <f>O19/O17</f>
        <v>3.9862407048943798</v>
      </c>
      <c r="R17" s="3"/>
    </row>
    <row r="18" spans="2:18" x14ac:dyDescent="0.25">
      <c r="B18" s="72"/>
      <c r="C18" s="58"/>
      <c r="D18" s="55" t="s">
        <v>7</v>
      </c>
      <c r="E18" s="24" t="s">
        <v>13</v>
      </c>
      <c r="F18" s="25">
        <v>1569917257.1428571</v>
      </c>
      <c r="G18" s="26">
        <v>2063788342.8571429</v>
      </c>
      <c r="H18" s="27">
        <v>1992469485.7142856</v>
      </c>
      <c r="I18" s="28" t="s">
        <v>3</v>
      </c>
      <c r="J18" s="29" t="s">
        <v>3</v>
      </c>
      <c r="K18" s="30" t="s">
        <v>3</v>
      </c>
      <c r="L18" s="28" t="s">
        <v>3</v>
      </c>
      <c r="M18" s="29" t="s">
        <v>3</v>
      </c>
      <c r="N18" s="29" t="s">
        <v>3</v>
      </c>
      <c r="O18" s="29" t="s">
        <v>3</v>
      </c>
      <c r="P18" s="29" t="s">
        <v>3</v>
      </c>
      <c r="Q18" s="50"/>
      <c r="R18" s="3"/>
    </row>
    <row r="19" spans="2:18" x14ac:dyDescent="0.25">
      <c r="B19" s="72"/>
      <c r="C19" s="58"/>
      <c r="D19" s="55"/>
      <c r="E19" s="24" t="s">
        <v>14</v>
      </c>
      <c r="F19" s="25">
        <v>14994927542.857143</v>
      </c>
      <c r="G19" s="26">
        <v>16063338057.142857</v>
      </c>
      <c r="H19" s="27">
        <v>16902557257.142857</v>
      </c>
      <c r="I19" s="28" t="s">
        <v>3</v>
      </c>
      <c r="J19" s="29" t="s">
        <v>3</v>
      </c>
      <c r="K19" s="30" t="s">
        <v>3</v>
      </c>
      <c r="L19" s="31">
        <f>F19/I20</f>
        <v>3695.6075275063818</v>
      </c>
      <c r="M19" s="32">
        <f t="shared" ref="M19" si="5">G19/J20</f>
        <v>3747.6437578636001</v>
      </c>
      <c r="N19" s="32">
        <f t="shared" ref="N19" si="6">H19/K20</f>
        <v>3836.0413633232015</v>
      </c>
      <c r="O19" s="33">
        <f>AVERAGE(L19:N19)</f>
        <v>3759.7642162310608</v>
      </c>
      <c r="P19" s="33">
        <f>STDEV(L19:N19)</f>
        <v>70.997145673853595</v>
      </c>
      <c r="Q19" s="50"/>
      <c r="R19" s="3"/>
    </row>
    <row r="20" spans="2:18" ht="15.75" thickBot="1" x14ac:dyDescent="0.3">
      <c r="B20" s="72"/>
      <c r="C20" s="59"/>
      <c r="D20" s="56"/>
      <c r="E20" s="34" t="s">
        <v>15</v>
      </c>
      <c r="F20" s="35">
        <v>17844085028.57143</v>
      </c>
      <c r="G20" s="36">
        <v>19375938285.714287</v>
      </c>
      <c r="H20" s="37">
        <v>19404613257.142857</v>
      </c>
      <c r="I20" s="38">
        <v>4057500</v>
      </c>
      <c r="J20" s="39">
        <v>4286250</v>
      </c>
      <c r="K20" s="40">
        <v>4406250</v>
      </c>
      <c r="L20" s="41">
        <v>4397.8028412991816</v>
      </c>
      <c r="M20" s="42">
        <v>4520.4872057659459</v>
      </c>
      <c r="N20" s="42">
        <v>4403.8838597771019</v>
      </c>
      <c r="O20" s="43">
        <v>4440.7246356140759</v>
      </c>
      <c r="P20" s="43">
        <v>69.143296091205542</v>
      </c>
      <c r="Q20" s="51"/>
      <c r="R20" s="3"/>
    </row>
    <row r="21" spans="2:18" x14ac:dyDescent="0.25">
      <c r="B21" s="72"/>
      <c r="C21" s="57">
        <v>32</v>
      </c>
      <c r="D21" s="5" t="s">
        <v>6</v>
      </c>
      <c r="E21" s="14" t="s">
        <v>13</v>
      </c>
      <c r="F21" s="15">
        <v>1271770628.5714285</v>
      </c>
      <c r="G21" s="16">
        <v>1428242400</v>
      </c>
      <c r="H21" s="17">
        <v>1571878400</v>
      </c>
      <c r="I21" s="18">
        <v>2561250</v>
      </c>
      <c r="J21" s="19">
        <v>2846250</v>
      </c>
      <c r="K21" s="20">
        <v>2621250</v>
      </c>
      <c r="L21" s="21">
        <v>496.54294917381299</v>
      </c>
      <c r="M21" s="22">
        <v>501.7979446640316</v>
      </c>
      <c r="N21" s="22">
        <v>599.66748688602763</v>
      </c>
      <c r="O21" s="23">
        <v>532.66946024129072</v>
      </c>
      <c r="P21" s="23">
        <v>58.08145508780931</v>
      </c>
      <c r="Q21" s="49">
        <f>O23/O21</f>
        <v>10.003324298489291</v>
      </c>
      <c r="R21" s="3"/>
    </row>
    <row r="22" spans="2:18" x14ac:dyDescent="0.25">
      <c r="B22" s="72"/>
      <c r="C22" s="58"/>
      <c r="D22" s="55" t="s">
        <v>7</v>
      </c>
      <c r="E22" s="24" t="s">
        <v>13</v>
      </c>
      <c r="F22" s="25">
        <v>1511350171.4285715</v>
      </c>
      <c r="G22" s="26">
        <v>1552218628.5714285</v>
      </c>
      <c r="H22" s="27">
        <v>1468291314.2857144</v>
      </c>
      <c r="I22" s="28" t="s">
        <v>3</v>
      </c>
      <c r="J22" s="29" t="s">
        <v>3</v>
      </c>
      <c r="K22" s="30" t="s">
        <v>3</v>
      </c>
      <c r="L22" s="28" t="s">
        <v>3</v>
      </c>
      <c r="M22" s="29" t="s">
        <v>3</v>
      </c>
      <c r="N22" s="29" t="s">
        <v>3</v>
      </c>
      <c r="O22" s="29" t="s">
        <v>3</v>
      </c>
      <c r="P22" s="29" t="s">
        <v>3</v>
      </c>
      <c r="Q22" s="50"/>
      <c r="R22" s="3"/>
    </row>
    <row r="23" spans="2:18" x14ac:dyDescent="0.25">
      <c r="B23" s="72"/>
      <c r="C23" s="58"/>
      <c r="D23" s="55"/>
      <c r="E23" s="24" t="s">
        <v>14</v>
      </c>
      <c r="F23" s="25">
        <v>34425058742.85714</v>
      </c>
      <c r="G23" s="26">
        <v>35817786514.285713</v>
      </c>
      <c r="H23" s="27">
        <v>34302976000</v>
      </c>
      <c r="I23" s="28" t="s">
        <v>3</v>
      </c>
      <c r="J23" s="29" t="s">
        <v>3</v>
      </c>
      <c r="K23" s="30" t="s">
        <v>3</v>
      </c>
      <c r="L23" s="31">
        <f>F23/I24</f>
        <v>5142.8659186341201</v>
      </c>
      <c r="M23" s="32">
        <f t="shared" ref="M23" si="7">G23/J24</f>
        <v>5524.2392927373376</v>
      </c>
      <c r="N23" s="32">
        <f t="shared" ref="N23" si="8">H23/K24</f>
        <v>5318.2908527131785</v>
      </c>
      <c r="O23" s="33">
        <f>AVERAGE(L23:N23)</f>
        <v>5328.4653546948784</v>
      </c>
      <c r="P23" s="33">
        <f>STDEV(L23:N23)</f>
        <v>190.89015948091685</v>
      </c>
      <c r="Q23" s="50"/>
      <c r="R23" s="3"/>
    </row>
    <row r="24" spans="2:18" ht="15.75" thickBot="1" x14ac:dyDescent="0.3">
      <c r="B24" s="72"/>
      <c r="C24" s="59"/>
      <c r="D24" s="56"/>
      <c r="E24" s="34" t="s">
        <v>15</v>
      </c>
      <c r="F24" s="35">
        <v>35936408914.285713</v>
      </c>
      <c r="G24" s="36">
        <v>37370005142.85714</v>
      </c>
      <c r="H24" s="37">
        <v>35771267314.285713</v>
      </c>
      <c r="I24" s="38">
        <v>6693750</v>
      </c>
      <c r="J24" s="39">
        <v>6483750</v>
      </c>
      <c r="K24" s="40">
        <v>6450000</v>
      </c>
      <c r="L24" s="41">
        <v>5368.6511916766704</v>
      </c>
      <c r="M24" s="42">
        <v>5763.6406620947973</v>
      </c>
      <c r="N24" s="42">
        <v>5545.9329169435214</v>
      </c>
      <c r="O24" s="43">
        <v>5559.408256904997</v>
      </c>
      <c r="P24" s="43">
        <v>197.83922519461629</v>
      </c>
      <c r="Q24" s="51"/>
      <c r="R24" s="3"/>
    </row>
    <row r="25" spans="2:18" x14ac:dyDescent="0.25">
      <c r="B25" s="72"/>
      <c r="C25" s="57">
        <v>34</v>
      </c>
      <c r="D25" s="5" t="s">
        <v>6</v>
      </c>
      <c r="E25" s="14" t="s">
        <v>13</v>
      </c>
      <c r="F25" s="15">
        <v>596528057.14285719</v>
      </c>
      <c r="G25" s="16">
        <v>575305942.85714281</v>
      </c>
      <c r="H25" s="17">
        <v>586746914.28571427</v>
      </c>
      <c r="I25" s="18">
        <v>2748750</v>
      </c>
      <c r="J25" s="19">
        <v>2516250</v>
      </c>
      <c r="K25" s="20">
        <v>2542500</v>
      </c>
      <c r="L25" s="21">
        <v>217.01793802377705</v>
      </c>
      <c r="M25" s="22">
        <v>228.63624157263499</v>
      </c>
      <c r="N25" s="22">
        <v>230.7755808400056</v>
      </c>
      <c r="O25" s="23">
        <v>225.4765868121392</v>
      </c>
      <c r="P25" s="23">
        <v>7.4030904100162109</v>
      </c>
      <c r="Q25" s="49">
        <f>O27/O25</f>
        <v>15.666395505522695</v>
      </c>
      <c r="R25" s="3"/>
    </row>
    <row r="26" spans="2:18" x14ac:dyDescent="0.25">
      <c r="B26" s="72"/>
      <c r="C26" s="58"/>
      <c r="D26" s="55" t="s">
        <v>7</v>
      </c>
      <c r="E26" s="24" t="s">
        <v>13</v>
      </c>
      <c r="F26" s="25">
        <v>587123542.85714281</v>
      </c>
      <c r="G26" s="26">
        <v>470831428.5714286</v>
      </c>
      <c r="H26" s="27">
        <v>478765828.5714286</v>
      </c>
      <c r="I26" s="28" t="s">
        <v>3</v>
      </c>
      <c r="J26" s="29" t="s">
        <v>3</v>
      </c>
      <c r="K26" s="30" t="s">
        <v>3</v>
      </c>
      <c r="L26" s="28" t="s">
        <v>3</v>
      </c>
      <c r="M26" s="29" t="s">
        <v>3</v>
      </c>
      <c r="N26" s="29" t="s">
        <v>3</v>
      </c>
      <c r="O26" s="29" t="s">
        <v>3</v>
      </c>
      <c r="P26" s="29" t="s">
        <v>3</v>
      </c>
      <c r="Q26" s="50"/>
      <c r="R26" s="3"/>
    </row>
    <row r="27" spans="2:18" x14ac:dyDescent="0.25">
      <c r="B27" s="72"/>
      <c r="C27" s="58"/>
      <c r="D27" s="55"/>
      <c r="E27" s="24" t="s">
        <v>14</v>
      </c>
      <c r="F27" s="25">
        <v>17881632914.285713</v>
      </c>
      <c r="G27" s="26">
        <v>17307168914.285713</v>
      </c>
      <c r="H27" s="27">
        <v>15666942171.428572</v>
      </c>
      <c r="I27" s="28" t="s">
        <v>3</v>
      </c>
      <c r="J27" s="29" t="s">
        <v>3</v>
      </c>
      <c r="K27" s="30" t="s">
        <v>3</v>
      </c>
      <c r="L27" s="31">
        <f>F27/I28</f>
        <v>3569.1882064442543</v>
      </c>
      <c r="M27" s="32">
        <f t="shared" ref="M27" si="9">G27/J28</f>
        <v>3636.9149281398923</v>
      </c>
      <c r="N27" s="32">
        <f t="shared" ref="N27" si="10">H27/K28</f>
        <v>3391.1130241187384</v>
      </c>
      <c r="O27" s="33">
        <f>AVERAGE(L27:N27)</f>
        <v>3532.4053862342953</v>
      </c>
      <c r="P27" s="33">
        <f>STDEV(L27:N27)</f>
        <v>126.96210419670422</v>
      </c>
      <c r="Q27" s="50"/>
      <c r="R27" s="3"/>
    </row>
    <row r="28" spans="2:18" ht="15.75" thickBot="1" x14ac:dyDescent="0.3">
      <c r="B28" s="72"/>
      <c r="C28" s="59"/>
      <c r="D28" s="56"/>
      <c r="E28" s="34" t="s">
        <v>15</v>
      </c>
      <c r="F28" s="35">
        <v>18468756457.142857</v>
      </c>
      <c r="G28" s="36">
        <v>17778000342.857143</v>
      </c>
      <c r="H28" s="37">
        <v>16145708000</v>
      </c>
      <c r="I28" s="38">
        <v>5010000</v>
      </c>
      <c r="J28" s="39">
        <v>4758750</v>
      </c>
      <c r="K28" s="40">
        <v>4620000</v>
      </c>
      <c r="L28" s="41">
        <v>3686.3785343598515</v>
      </c>
      <c r="M28" s="42">
        <v>3735.8550759878422</v>
      </c>
      <c r="N28" s="42">
        <v>3494.7419913419913</v>
      </c>
      <c r="O28" s="43">
        <v>3638.991867229895</v>
      </c>
      <c r="P28" s="43">
        <v>127.34991976096136</v>
      </c>
      <c r="Q28" s="51"/>
      <c r="R28" s="3"/>
    </row>
    <row r="29" spans="2:18" x14ac:dyDescent="0.25">
      <c r="B29" s="72"/>
      <c r="C29" s="57">
        <v>36</v>
      </c>
      <c r="D29" s="5" t="s">
        <v>6</v>
      </c>
      <c r="E29" s="14" t="s">
        <v>13</v>
      </c>
      <c r="F29" s="15">
        <v>15365962.5</v>
      </c>
      <c r="G29" s="16">
        <v>15288521.428571429</v>
      </c>
      <c r="H29" s="17">
        <v>20234307.142857142</v>
      </c>
      <c r="I29" s="18">
        <v>2002500</v>
      </c>
      <c r="J29" s="19">
        <v>2006250</v>
      </c>
      <c r="K29" s="20">
        <v>2193750</v>
      </c>
      <c r="L29" s="21">
        <v>7.6733895131086145</v>
      </c>
      <c r="M29" s="22">
        <v>7.6204468179795288</v>
      </c>
      <c r="N29" s="22">
        <v>9.2236157916157904</v>
      </c>
      <c r="O29" s="23">
        <v>8.1724840409013115</v>
      </c>
      <c r="P29" s="23">
        <v>0.91069160546364281</v>
      </c>
      <c r="Q29" s="49">
        <f>O31/O29</f>
        <v>7.4333991605568348E-2</v>
      </c>
    </row>
    <row r="30" spans="2:18" x14ac:dyDescent="0.25">
      <c r="B30" s="72"/>
      <c r="C30" s="58"/>
      <c r="D30" s="55" t="s">
        <v>7</v>
      </c>
      <c r="E30" s="24" t="s">
        <v>13</v>
      </c>
      <c r="F30" s="25">
        <v>27806912.5</v>
      </c>
      <c r="G30" s="26">
        <v>18325780.357142858</v>
      </c>
      <c r="H30" s="27">
        <v>21008957.142857142</v>
      </c>
      <c r="I30" s="28" t="s">
        <v>3</v>
      </c>
      <c r="J30" s="29" t="s">
        <v>3</v>
      </c>
      <c r="K30" s="30" t="s">
        <v>3</v>
      </c>
      <c r="L30" s="28" t="s">
        <v>3</v>
      </c>
      <c r="M30" s="29" t="s">
        <v>3</v>
      </c>
      <c r="N30" s="29" t="s">
        <v>3</v>
      </c>
      <c r="O30" s="29" t="s">
        <v>3</v>
      </c>
      <c r="P30" s="29" t="s">
        <v>3</v>
      </c>
      <c r="Q30" s="50"/>
    </row>
    <row r="31" spans="2:18" x14ac:dyDescent="0.25">
      <c r="B31" s="72"/>
      <c r="C31" s="58"/>
      <c r="D31" s="55"/>
      <c r="E31" s="24" t="s">
        <v>14</v>
      </c>
      <c r="F31" s="25">
        <v>1775855.1339285714</v>
      </c>
      <c r="G31" s="26">
        <v>1876941.294642857</v>
      </c>
      <c r="H31" s="27">
        <v>1765300.4464285714</v>
      </c>
      <c r="I31" s="28" t="s">
        <v>3</v>
      </c>
      <c r="J31" s="29" t="s">
        <v>3</v>
      </c>
      <c r="K31" s="30" t="s">
        <v>3</v>
      </c>
      <c r="L31" s="44">
        <f>F31/I32</f>
        <v>0.58105689453695586</v>
      </c>
      <c r="M31" s="45">
        <f t="shared" ref="M31" si="11">G31/J32</f>
        <v>0.59656457517452743</v>
      </c>
      <c r="N31" s="45">
        <f t="shared" ref="N31" si="12">H31/K32</f>
        <v>0.6448586105675147</v>
      </c>
      <c r="O31" s="46">
        <f>AVERAGE(L31:N31)</f>
        <v>0.60749336009299937</v>
      </c>
      <c r="P31" s="33">
        <f>STDEV(L31:N31)</f>
        <v>3.3275268548227849E-2</v>
      </c>
      <c r="Q31" s="50"/>
    </row>
    <row r="32" spans="2:18" ht="15.75" thickBot="1" x14ac:dyDescent="0.3">
      <c r="B32" s="72"/>
      <c r="C32" s="59"/>
      <c r="D32" s="56"/>
      <c r="E32" s="34" t="s">
        <v>15</v>
      </c>
      <c r="F32" s="35">
        <v>29582767.633928571</v>
      </c>
      <c r="G32" s="36">
        <v>20202721.651785716</v>
      </c>
      <c r="H32" s="37">
        <v>22774257.589285713</v>
      </c>
      <c r="I32" s="38">
        <v>3056250</v>
      </c>
      <c r="J32" s="39">
        <v>3146250</v>
      </c>
      <c r="K32" s="40">
        <v>2737500</v>
      </c>
      <c r="L32" s="41">
        <v>9.6794331726555658</v>
      </c>
      <c r="M32" s="42">
        <v>6.4212067228560086</v>
      </c>
      <c r="N32" s="42">
        <v>8.3193635029354205</v>
      </c>
      <c r="O32" s="43">
        <v>8.1400011328156641</v>
      </c>
      <c r="P32" s="43">
        <v>1.6365017703640301</v>
      </c>
      <c r="Q32" s="51"/>
    </row>
    <row r="33" spans="2:17" x14ac:dyDescent="0.25">
      <c r="B33" s="52" t="s">
        <v>20</v>
      </c>
      <c r="C33" s="57">
        <v>24</v>
      </c>
      <c r="D33" s="5" t="s">
        <v>6</v>
      </c>
      <c r="E33" s="14" t="s">
        <v>13</v>
      </c>
      <c r="F33" s="15">
        <v>1734539771.4285715</v>
      </c>
      <c r="G33" s="16">
        <v>1439753714.2857144</v>
      </c>
      <c r="H33" s="17">
        <v>1897316914.2857144</v>
      </c>
      <c r="I33" s="18">
        <v>478500</v>
      </c>
      <c r="J33" s="19">
        <v>419250</v>
      </c>
      <c r="K33" s="20">
        <v>601500</v>
      </c>
      <c r="L33" s="21">
        <v>3624.9525003731901</v>
      </c>
      <c r="M33" s="22">
        <v>3434.1173864894799</v>
      </c>
      <c r="N33" s="22">
        <v>3154.309084431778</v>
      </c>
      <c r="O33" s="23">
        <v>3404.4596570981489</v>
      </c>
      <c r="P33" s="23">
        <v>236.71922593388416</v>
      </c>
      <c r="Q33" s="49">
        <f>O35/O33</f>
        <v>0.61630875388592377</v>
      </c>
    </row>
    <row r="34" spans="2:17" x14ac:dyDescent="0.25">
      <c r="B34" s="53"/>
      <c r="C34" s="58"/>
      <c r="D34" s="55" t="s">
        <v>7</v>
      </c>
      <c r="E34" s="24" t="s">
        <v>13</v>
      </c>
      <c r="F34" s="25">
        <v>1961012342.8571429</v>
      </c>
      <c r="G34" s="26">
        <v>2030969142.8571429</v>
      </c>
      <c r="H34" s="27">
        <v>2156062171.4285712</v>
      </c>
      <c r="I34" s="28" t="s">
        <v>3</v>
      </c>
      <c r="J34" s="29" t="s">
        <v>3</v>
      </c>
      <c r="K34" s="30" t="s">
        <v>3</v>
      </c>
      <c r="L34" s="28" t="s">
        <v>3</v>
      </c>
      <c r="M34" s="29" t="s">
        <v>3</v>
      </c>
      <c r="N34" s="29" t="s">
        <v>3</v>
      </c>
      <c r="O34" s="29" t="s">
        <v>3</v>
      </c>
      <c r="P34" s="29" t="s">
        <v>3</v>
      </c>
      <c r="Q34" s="50"/>
    </row>
    <row r="35" spans="2:17" x14ac:dyDescent="0.25">
      <c r="B35" s="53"/>
      <c r="C35" s="58"/>
      <c r="D35" s="55"/>
      <c r="E35" s="24" t="s">
        <v>14</v>
      </c>
      <c r="F35" s="25">
        <v>1066128914.2857143</v>
      </c>
      <c r="G35" s="26">
        <v>924626857.14285719</v>
      </c>
      <c r="H35" s="27">
        <v>1211496000</v>
      </c>
      <c r="I35" s="28" t="s">
        <v>3</v>
      </c>
      <c r="J35" s="29" t="s">
        <v>3</v>
      </c>
      <c r="K35" s="30" t="s">
        <v>3</v>
      </c>
      <c r="L35" s="31">
        <f>F35/I36</f>
        <v>2033.6269228149056</v>
      </c>
      <c r="M35" s="32">
        <f t="shared" ref="M35" si="13">G35/J36</f>
        <v>1923.3007948889385</v>
      </c>
      <c r="N35" s="32">
        <f t="shared" ref="N35" si="14">H35/K36</f>
        <v>2337.6671490593344</v>
      </c>
      <c r="O35" s="33">
        <f>AVERAGE(L35:N35)</f>
        <v>2098.1982889210594</v>
      </c>
      <c r="P35" s="33">
        <f>STDEV(L35:N35)</f>
        <v>214.59721540068435</v>
      </c>
      <c r="Q35" s="50"/>
    </row>
    <row r="36" spans="2:17" ht="15.75" thickBot="1" x14ac:dyDescent="0.3">
      <c r="B36" s="53"/>
      <c r="C36" s="59"/>
      <c r="D36" s="56"/>
      <c r="E36" s="34" t="s">
        <v>15</v>
      </c>
      <c r="F36" s="35">
        <v>3027141257.1428571</v>
      </c>
      <c r="G36" s="36">
        <v>2955596000</v>
      </c>
      <c r="H36" s="37">
        <v>3367558171.4285712</v>
      </c>
      <c r="I36" s="38">
        <v>524250</v>
      </c>
      <c r="J36" s="39">
        <v>480750</v>
      </c>
      <c r="K36" s="40">
        <v>518250</v>
      </c>
      <c r="L36" s="41">
        <v>5774.2322501532799</v>
      </c>
      <c r="M36" s="42">
        <v>6147.885595423817</v>
      </c>
      <c r="N36" s="42">
        <v>6497.9414788780923</v>
      </c>
      <c r="O36" s="43">
        <v>6140.0197748183964</v>
      </c>
      <c r="P36" s="43">
        <v>361.91872745923666</v>
      </c>
      <c r="Q36" s="51"/>
    </row>
    <row r="37" spans="2:17" x14ac:dyDescent="0.25">
      <c r="B37" s="53"/>
      <c r="C37" s="57">
        <v>26</v>
      </c>
      <c r="D37" s="5" t="s">
        <v>6</v>
      </c>
      <c r="E37" s="14" t="s">
        <v>13</v>
      </c>
      <c r="F37" s="15">
        <v>877129828.57142854</v>
      </c>
      <c r="G37" s="16">
        <v>857027200</v>
      </c>
      <c r="H37" s="17">
        <v>612275428.57142854</v>
      </c>
      <c r="I37" s="18">
        <v>791625</v>
      </c>
      <c r="J37" s="19">
        <v>724500</v>
      </c>
      <c r="K37" s="20">
        <v>742500</v>
      </c>
      <c r="L37" s="21">
        <v>1108.0117840788612</v>
      </c>
      <c r="M37" s="22">
        <v>1182.9222912353348</v>
      </c>
      <c r="N37" s="22">
        <v>824.61337181337171</v>
      </c>
      <c r="O37" s="23">
        <v>1038.5158157091892</v>
      </c>
      <c r="P37" s="23">
        <v>188.9936180114635</v>
      </c>
      <c r="Q37" s="49">
        <f>O39/O37</f>
        <v>1.3615739660271626</v>
      </c>
    </row>
    <row r="38" spans="2:17" x14ac:dyDescent="0.25">
      <c r="B38" s="53"/>
      <c r="C38" s="58"/>
      <c r="D38" s="55" t="s">
        <v>7</v>
      </c>
      <c r="E38" s="24" t="s">
        <v>13</v>
      </c>
      <c r="F38" s="25">
        <v>872092457.14285719</v>
      </c>
      <c r="G38" s="26">
        <v>766876514.28571427</v>
      </c>
      <c r="H38" s="27">
        <v>694230285.71428573</v>
      </c>
      <c r="I38" s="28" t="s">
        <v>3</v>
      </c>
      <c r="J38" s="29" t="s">
        <v>3</v>
      </c>
      <c r="K38" s="30" t="s">
        <v>3</v>
      </c>
      <c r="L38" s="28" t="s">
        <v>3</v>
      </c>
      <c r="M38" s="29" t="s">
        <v>3</v>
      </c>
      <c r="N38" s="29" t="s">
        <v>3</v>
      </c>
      <c r="O38" s="29" t="s">
        <v>3</v>
      </c>
      <c r="P38" s="29" t="s">
        <v>3</v>
      </c>
      <c r="Q38" s="50"/>
    </row>
    <row r="39" spans="2:17" x14ac:dyDescent="0.25">
      <c r="B39" s="53"/>
      <c r="C39" s="58"/>
      <c r="D39" s="55"/>
      <c r="E39" s="24" t="s">
        <v>14</v>
      </c>
      <c r="F39" s="25">
        <v>1160802514.2857144</v>
      </c>
      <c r="G39" s="26">
        <v>930156514.28571427</v>
      </c>
      <c r="H39" s="27">
        <v>1308356571.4285715</v>
      </c>
      <c r="I39" s="28" t="s">
        <v>3</v>
      </c>
      <c r="J39" s="29" t="s">
        <v>3</v>
      </c>
      <c r="K39" s="30" t="s">
        <v>3</v>
      </c>
      <c r="L39" s="31">
        <f>F39/I40</f>
        <v>1515.16073001888</v>
      </c>
      <c r="M39" s="32">
        <f t="shared" ref="M39" si="15">G39/J40</f>
        <v>1175.5532566012187</v>
      </c>
      <c r="N39" s="32">
        <f t="shared" ref="N39" si="16">H39/K40</f>
        <v>1551.334307311186</v>
      </c>
      <c r="O39" s="33">
        <f>AVERAGE(L39:N39)</f>
        <v>1414.0160979770947</v>
      </c>
      <c r="P39" s="33">
        <f>STDEV(L39:N39)</f>
        <v>207.30539539848775</v>
      </c>
      <c r="Q39" s="50"/>
    </row>
    <row r="40" spans="2:17" ht="15.75" thickBot="1" x14ac:dyDescent="0.3">
      <c r="B40" s="53"/>
      <c r="C40" s="59"/>
      <c r="D40" s="56"/>
      <c r="E40" s="34" t="s">
        <v>15</v>
      </c>
      <c r="F40" s="35">
        <v>2032894971.4285717</v>
      </c>
      <c r="G40" s="36">
        <v>1697033028.5714285</v>
      </c>
      <c r="H40" s="37">
        <v>2002586857.1428571</v>
      </c>
      <c r="I40" s="38">
        <v>766125</v>
      </c>
      <c r="J40" s="39">
        <v>791250</v>
      </c>
      <c r="K40" s="40">
        <v>843375</v>
      </c>
      <c r="L40" s="41">
        <v>2653.4768757429556</v>
      </c>
      <c r="M40" s="42">
        <v>2144.7494831866397</v>
      </c>
      <c r="N40" s="42">
        <v>2374.4916047343791</v>
      </c>
      <c r="O40" s="43">
        <v>2390.9059878879912</v>
      </c>
      <c r="P40" s="43">
        <v>254.76060128093232</v>
      </c>
      <c r="Q40" s="51"/>
    </row>
    <row r="41" spans="2:17" x14ac:dyDescent="0.25">
      <c r="B41" s="53"/>
      <c r="C41" s="57">
        <v>28</v>
      </c>
      <c r="D41" s="5" t="s">
        <v>6</v>
      </c>
      <c r="E41" s="14" t="s">
        <v>13</v>
      </c>
      <c r="F41" s="15">
        <v>2954560000</v>
      </c>
      <c r="G41" s="16">
        <v>3143896228.5714288</v>
      </c>
      <c r="H41" s="17">
        <v>3068691657.1428571</v>
      </c>
      <c r="I41" s="18">
        <v>753375</v>
      </c>
      <c r="J41" s="19">
        <v>771375</v>
      </c>
      <c r="K41" s="20">
        <v>822000</v>
      </c>
      <c r="L41" s="21">
        <v>3921.7653890824622</v>
      </c>
      <c r="M41" s="22">
        <v>4075.70407204204</v>
      </c>
      <c r="N41" s="22">
        <v>3733.2015293708723</v>
      </c>
      <c r="O41" s="23">
        <v>3910.2236634984583</v>
      </c>
      <c r="P41" s="23">
        <v>171.54272501667361</v>
      </c>
      <c r="Q41" s="49">
        <f>O43/O41</f>
        <v>0.35057601189133258</v>
      </c>
    </row>
    <row r="42" spans="2:17" x14ac:dyDescent="0.25">
      <c r="B42" s="53"/>
      <c r="C42" s="58"/>
      <c r="D42" s="55" t="s">
        <v>7</v>
      </c>
      <c r="E42" s="24" t="s">
        <v>13</v>
      </c>
      <c r="F42" s="25">
        <v>3036713600</v>
      </c>
      <c r="G42" s="26">
        <v>3738534400</v>
      </c>
      <c r="H42" s="27">
        <v>3215824914.2857141</v>
      </c>
      <c r="I42" s="28" t="s">
        <v>3</v>
      </c>
      <c r="J42" s="29" t="s">
        <v>3</v>
      </c>
      <c r="K42" s="30" t="s">
        <v>3</v>
      </c>
      <c r="L42" s="28" t="s">
        <v>3</v>
      </c>
      <c r="M42" s="29" t="s">
        <v>3</v>
      </c>
      <c r="N42" s="29" t="s">
        <v>3</v>
      </c>
      <c r="O42" s="29" t="s">
        <v>3</v>
      </c>
      <c r="P42" s="29" t="s">
        <v>3</v>
      </c>
      <c r="Q42" s="50"/>
    </row>
    <row r="43" spans="2:17" x14ac:dyDescent="0.25">
      <c r="B43" s="53"/>
      <c r="C43" s="58"/>
      <c r="D43" s="55"/>
      <c r="E43" s="24" t="s">
        <v>14</v>
      </c>
      <c r="F43" s="25">
        <v>2968568228.5714288</v>
      </c>
      <c r="G43" s="26">
        <v>2922826057.1428571</v>
      </c>
      <c r="H43" s="27">
        <v>2602647542.8571429</v>
      </c>
      <c r="I43" s="28" t="s">
        <v>3</v>
      </c>
      <c r="J43" s="29" t="s">
        <v>3</v>
      </c>
      <c r="K43" s="30" t="s">
        <v>3</v>
      </c>
      <c r="L43" s="31">
        <f>F43/I44</f>
        <v>1431.4976388530097</v>
      </c>
      <c r="M43" s="32">
        <f t="shared" ref="M43" si="17">G43/J44</f>
        <v>1446.0487604912094</v>
      </c>
      <c r="N43" s="32">
        <f t="shared" ref="N43" si="18">H43/K44</f>
        <v>1234.9454533129979</v>
      </c>
      <c r="O43" s="33">
        <f>AVERAGE(L43:N43)</f>
        <v>1370.8306175524056</v>
      </c>
      <c r="P43" s="33">
        <f>STDEV(L43:N43)</f>
        <v>117.90469532851751</v>
      </c>
      <c r="Q43" s="50"/>
    </row>
    <row r="44" spans="2:17" ht="15.75" thickBot="1" x14ac:dyDescent="0.3">
      <c r="B44" s="53"/>
      <c r="C44" s="59"/>
      <c r="D44" s="56"/>
      <c r="E44" s="34" t="s">
        <v>15</v>
      </c>
      <c r="F44" s="35">
        <v>6005281828.5714283</v>
      </c>
      <c r="G44" s="36">
        <v>6661360457.1428566</v>
      </c>
      <c r="H44" s="37">
        <v>5818472457.1428566</v>
      </c>
      <c r="I44" s="38">
        <v>2073750</v>
      </c>
      <c r="J44" s="39">
        <v>2021250</v>
      </c>
      <c r="K44" s="40">
        <v>2107500</v>
      </c>
      <c r="L44" s="41">
        <v>2895.8562163093084</v>
      </c>
      <c r="M44" s="42">
        <v>3295.6638006891067</v>
      </c>
      <c r="N44" s="42">
        <v>2760.8410235553292</v>
      </c>
      <c r="O44" s="43">
        <v>2984.1203468512481</v>
      </c>
      <c r="P44" s="43">
        <v>278.12185870678155</v>
      </c>
      <c r="Q44" s="51"/>
    </row>
    <row r="45" spans="2:17" x14ac:dyDescent="0.25">
      <c r="B45" s="53"/>
      <c r="C45" s="57">
        <v>30</v>
      </c>
      <c r="D45" s="5" t="s">
        <v>6</v>
      </c>
      <c r="E45" s="14" t="s">
        <v>13</v>
      </c>
      <c r="F45" s="15">
        <v>1835369371.4285715</v>
      </c>
      <c r="G45" s="16">
        <v>1693673828.5714285</v>
      </c>
      <c r="H45" s="17">
        <v>1874603428.5714285</v>
      </c>
      <c r="I45" s="18">
        <v>2403750</v>
      </c>
      <c r="J45" s="19">
        <v>2246250</v>
      </c>
      <c r="K45" s="20">
        <v>2422500</v>
      </c>
      <c r="L45" s="21">
        <v>763.54420028229697</v>
      </c>
      <c r="M45" s="22">
        <v>754.00059146196043</v>
      </c>
      <c r="N45" s="22">
        <v>773.83010467344832</v>
      </c>
      <c r="O45" s="23">
        <v>763.79163213923528</v>
      </c>
      <c r="P45" s="23">
        <v>9.917071918868702</v>
      </c>
      <c r="Q45" s="49">
        <f>O47/O45</f>
        <v>0.65213211754088374</v>
      </c>
    </row>
    <row r="46" spans="2:17" x14ac:dyDescent="0.25">
      <c r="B46" s="53"/>
      <c r="C46" s="58"/>
      <c r="D46" s="55" t="s">
        <v>7</v>
      </c>
      <c r="E46" s="24" t="s">
        <v>13</v>
      </c>
      <c r="F46" s="25">
        <v>1862264457.1428571</v>
      </c>
      <c r="G46" s="26">
        <v>1934232685.7142856</v>
      </c>
      <c r="H46" s="27">
        <v>1626241828.5714285</v>
      </c>
      <c r="I46" s="28" t="s">
        <v>3</v>
      </c>
      <c r="J46" s="29" t="s">
        <v>3</v>
      </c>
      <c r="K46" s="30" t="s">
        <v>3</v>
      </c>
      <c r="L46" s="28" t="s">
        <v>3</v>
      </c>
      <c r="M46" s="29" t="s">
        <v>3</v>
      </c>
      <c r="N46" s="29" t="s">
        <v>3</v>
      </c>
      <c r="O46" s="29" t="s">
        <v>3</v>
      </c>
      <c r="P46" s="29" t="s">
        <v>3</v>
      </c>
      <c r="Q46" s="50"/>
    </row>
    <row r="47" spans="2:17" x14ac:dyDescent="0.25">
      <c r="B47" s="53"/>
      <c r="C47" s="58"/>
      <c r="D47" s="55"/>
      <c r="E47" s="24" t="s">
        <v>14</v>
      </c>
      <c r="F47" s="25">
        <v>2266618057.1428571</v>
      </c>
      <c r="G47" s="26">
        <v>2369663542.8571429</v>
      </c>
      <c r="H47" s="27">
        <v>2513774400</v>
      </c>
      <c r="I47" s="28" t="s">
        <v>3</v>
      </c>
      <c r="J47" s="29" t="s">
        <v>3</v>
      </c>
      <c r="K47" s="30" t="s">
        <v>3</v>
      </c>
      <c r="L47" s="31">
        <f>F47/I48</f>
        <v>502.8548102369067</v>
      </c>
      <c r="M47" s="32">
        <f t="shared" ref="M47" si="19">G47/J48</f>
        <v>472.98673510122615</v>
      </c>
      <c r="N47" s="32">
        <f t="shared" ref="N47" si="20">H47/K48</f>
        <v>518.43761794276872</v>
      </c>
      <c r="O47" s="33">
        <f>AVERAGE(L47:N47)</f>
        <v>498.09305442696723</v>
      </c>
      <c r="P47" s="33">
        <f>STDEV(L47:N47)</f>
        <v>23.096567419511214</v>
      </c>
      <c r="Q47" s="50"/>
    </row>
    <row r="48" spans="2:17" ht="15.75" thickBot="1" x14ac:dyDescent="0.3">
      <c r="B48" s="53"/>
      <c r="C48" s="59"/>
      <c r="D48" s="56"/>
      <c r="E48" s="34" t="s">
        <v>15</v>
      </c>
      <c r="F48" s="35">
        <v>4525213028.5714283</v>
      </c>
      <c r="G48" s="36">
        <v>4501447085.7142859</v>
      </c>
      <c r="H48" s="37">
        <v>4409784685.7142859</v>
      </c>
      <c r="I48" s="38">
        <v>4507500</v>
      </c>
      <c r="J48" s="39">
        <v>5010000</v>
      </c>
      <c r="K48" s="40">
        <v>4848750</v>
      </c>
      <c r="L48" s="41">
        <v>1003.9296791062515</v>
      </c>
      <c r="M48" s="42">
        <v>898.49243227830061</v>
      </c>
      <c r="N48" s="42">
        <v>909.46835487791407</v>
      </c>
      <c r="O48" s="43">
        <v>937.29682208748864</v>
      </c>
      <c r="P48" s="43">
        <v>57.966118941070533</v>
      </c>
      <c r="Q48" s="51"/>
    </row>
    <row r="49" spans="2:17" x14ac:dyDescent="0.25">
      <c r="B49" s="53"/>
      <c r="C49" s="57">
        <v>32</v>
      </c>
      <c r="D49" s="5" t="s">
        <v>6</v>
      </c>
      <c r="E49" s="14" t="s">
        <v>13</v>
      </c>
      <c r="F49" s="15">
        <v>5152852114.2857141</v>
      </c>
      <c r="G49" s="16">
        <v>5516729600</v>
      </c>
      <c r="H49" s="17">
        <v>5858698971.4285717</v>
      </c>
      <c r="I49" s="18">
        <v>1957500</v>
      </c>
      <c r="J49" s="19">
        <v>1961250</v>
      </c>
      <c r="K49" s="20">
        <v>2231250</v>
      </c>
      <c r="L49" s="21">
        <v>2632.3637876299945</v>
      </c>
      <c r="M49" s="22">
        <v>2812.8640407903122</v>
      </c>
      <c r="N49" s="22">
        <v>2625.7474381752704</v>
      </c>
      <c r="O49" s="23">
        <v>2690.3250888651924</v>
      </c>
      <c r="P49" s="23">
        <v>106.17339626387995</v>
      </c>
      <c r="Q49" s="49">
        <f>O51/O49</f>
        <v>0.80500856692513678</v>
      </c>
    </row>
    <row r="50" spans="2:17" x14ac:dyDescent="0.25">
      <c r="B50" s="53"/>
      <c r="C50" s="58"/>
      <c r="D50" s="55" t="s">
        <v>7</v>
      </c>
      <c r="E50" s="24" t="s">
        <v>13</v>
      </c>
      <c r="F50" s="25">
        <v>5995573942.8571424</v>
      </c>
      <c r="G50" s="26">
        <v>6034181028.5714283</v>
      </c>
      <c r="H50" s="27">
        <v>5830667428.5714283</v>
      </c>
      <c r="I50" s="28" t="s">
        <v>3</v>
      </c>
      <c r="J50" s="29" t="s">
        <v>3</v>
      </c>
      <c r="K50" s="30" t="s">
        <v>3</v>
      </c>
      <c r="L50" s="28" t="s">
        <v>3</v>
      </c>
      <c r="M50" s="29" t="s">
        <v>3</v>
      </c>
      <c r="N50" s="29" t="s">
        <v>3</v>
      </c>
      <c r="O50" s="29" t="s">
        <v>3</v>
      </c>
      <c r="P50" s="29" t="s">
        <v>3</v>
      </c>
      <c r="Q50" s="50"/>
    </row>
    <row r="51" spans="2:17" x14ac:dyDescent="0.25">
      <c r="B51" s="53"/>
      <c r="C51" s="58"/>
      <c r="D51" s="55"/>
      <c r="E51" s="24" t="s">
        <v>14</v>
      </c>
      <c r="F51" s="25">
        <v>10308906057.142857</v>
      </c>
      <c r="G51" s="26">
        <v>10727102171.428572</v>
      </c>
      <c r="H51" s="27">
        <v>10852260571.428572</v>
      </c>
      <c r="I51" s="28" t="s">
        <v>3</v>
      </c>
      <c r="J51" s="29" t="s">
        <v>3</v>
      </c>
      <c r="K51" s="30" t="s">
        <v>3</v>
      </c>
      <c r="L51" s="31">
        <f>F51/I52</f>
        <v>2225.9446277231541</v>
      </c>
      <c r="M51" s="32">
        <f t="shared" ref="M51" si="21">G51/J52</f>
        <v>2100.2647423257117</v>
      </c>
      <c r="N51" s="32">
        <f t="shared" ref="N51" si="22">H51/K52</f>
        <v>2170.9948630014646</v>
      </c>
      <c r="O51" s="33">
        <f>AVERAGE(L51:N51)</f>
        <v>2165.7347443501098</v>
      </c>
      <c r="P51" s="33">
        <f>STDEV(L51:N51)</f>
        <v>63.004841358012385</v>
      </c>
      <c r="Q51" s="50"/>
    </row>
    <row r="52" spans="2:17" ht="15.75" thickBot="1" x14ac:dyDescent="0.3">
      <c r="B52" s="53"/>
      <c r="C52" s="59"/>
      <c r="D52" s="56"/>
      <c r="E52" s="34" t="s">
        <v>15</v>
      </c>
      <c r="F52" s="35">
        <v>16304480000</v>
      </c>
      <c r="G52" s="36">
        <v>16761283200</v>
      </c>
      <c r="H52" s="37">
        <v>16682928000</v>
      </c>
      <c r="I52" s="38">
        <v>4631250</v>
      </c>
      <c r="J52" s="39">
        <v>5107500</v>
      </c>
      <c r="K52" s="40">
        <v>4998750</v>
      </c>
      <c r="L52" s="41">
        <v>3520.5354925775978</v>
      </c>
      <c r="M52" s="42">
        <v>3281.700088105727</v>
      </c>
      <c r="N52" s="42">
        <v>3337.4199549887471</v>
      </c>
      <c r="O52" s="43">
        <v>3379.885178557357</v>
      </c>
      <c r="P52" s="43">
        <v>124.9522269383766</v>
      </c>
      <c r="Q52" s="51"/>
    </row>
    <row r="53" spans="2:17" x14ac:dyDescent="0.25">
      <c r="B53" s="53"/>
      <c r="C53" s="57">
        <v>34</v>
      </c>
      <c r="D53" s="5" t="s">
        <v>6</v>
      </c>
      <c r="E53" s="14" t="s">
        <v>13</v>
      </c>
      <c r="F53" s="15">
        <v>1742605485.7142856</v>
      </c>
      <c r="G53" s="16">
        <v>1836812571.4285715</v>
      </c>
      <c r="H53" s="17">
        <v>1966132342.8571429</v>
      </c>
      <c r="I53" s="18">
        <v>2613750</v>
      </c>
      <c r="J53" s="19">
        <v>2598750</v>
      </c>
      <c r="K53" s="20">
        <v>2733750</v>
      </c>
      <c r="L53" s="21">
        <v>666.70702466352395</v>
      </c>
      <c r="M53" s="22">
        <v>706.8061842918986</v>
      </c>
      <c r="N53" s="22">
        <v>719.20707557645835</v>
      </c>
      <c r="O53" s="23">
        <v>697.57342817729375</v>
      </c>
      <c r="P53" s="23">
        <v>27.44078489345754</v>
      </c>
      <c r="Q53" s="49">
        <f>O55/O53</f>
        <v>0.99968726585423318</v>
      </c>
    </row>
    <row r="54" spans="2:17" x14ac:dyDescent="0.25">
      <c r="B54" s="53"/>
      <c r="C54" s="58"/>
      <c r="D54" s="55" t="s">
        <v>7</v>
      </c>
      <c r="E54" s="24" t="s">
        <v>13</v>
      </c>
      <c r="F54" s="25">
        <v>2548515200</v>
      </c>
      <c r="G54" s="26">
        <v>2322430171.4285712</v>
      </c>
      <c r="H54" s="27">
        <v>2072042971.4285715</v>
      </c>
      <c r="I54" s="28" t="s">
        <v>3</v>
      </c>
      <c r="J54" s="29" t="s">
        <v>3</v>
      </c>
      <c r="K54" s="30" t="s">
        <v>3</v>
      </c>
      <c r="L54" s="28" t="s">
        <v>3</v>
      </c>
      <c r="M54" s="29" t="s">
        <v>3</v>
      </c>
      <c r="N54" s="29" t="s">
        <v>3</v>
      </c>
      <c r="O54" s="29" t="s">
        <v>3</v>
      </c>
      <c r="P54" s="29" t="s">
        <v>3</v>
      </c>
      <c r="Q54" s="50"/>
    </row>
    <row r="55" spans="2:17" x14ac:dyDescent="0.25">
      <c r="B55" s="53"/>
      <c r="C55" s="58"/>
      <c r="D55" s="55"/>
      <c r="E55" s="24" t="s">
        <v>14</v>
      </c>
      <c r="F55" s="25">
        <v>3031737142.8571429</v>
      </c>
      <c r="G55" s="26">
        <v>3858133942.8571429</v>
      </c>
      <c r="H55" s="27">
        <v>3459805942.8571429</v>
      </c>
      <c r="I55" s="28" t="s">
        <v>3</v>
      </c>
      <c r="J55" s="29" t="s">
        <v>3</v>
      </c>
      <c r="K55" s="30" t="s">
        <v>3</v>
      </c>
      <c r="L55" s="31">
        <f>F55/I56</f>
        <v>632.10573736922447</v>
      </c>
      <c r="M55" s="32">
        <f t="shared" ref="M55" si="23">G55/J56</f>
        <v>772.97950270115564</v>
      </c>
      <c r="N55" s="32">
        <f t="shared" ref="N55" si="24">H55/K56</f>
        <v>686.98057937098895</v>
      </c>
      <c r="O55" s="33">
        <f>AVERAGE(L55:N55)</f>
        <v>697.35527314712306</v>
      </c>
      <c r="P55" s="33">
        <f>STDEV(L55:N55)</f>
        <v>71.007606232786216</v>
      </c>
      <c r="Q55" s="50"/>
    </row>
    <row r="56" spans="2:17" ht="15.75" thickBot="1" x14ac:dyDescent="0.3">
      <c r="B56" s="53"/>
      <c r="C56" s="59"/>
      <c r="D56" s="56"/>
      <c r="E56" s="34" t="s">
        <v>15</v>
      </c>
      <c r="F56" s="35">
        <v>5580252342.8571434</v>
      </c>
      <c r="G56" s="36">
        <v>6180564114.2857141</v>
      </c>
      <c r="H56" s="37">
        <v>5531848914.2857141</v>
      </c>
      <c r="I56" s="38">
        <v>4796250</v>
      </c>
      <c r="J56" s="39">
        <v>4991250</v>
      </c>
      <c r="K56" s="40">
        <v>5036250</v>
      </c>
      <c r="L56" s="41">
        <v>1163.4615257455603</v>
      </c>
      <c r="M56" s="42">
        <v>1238.2798125290687</v>
      </c>
      <c r="N56" s="42">
        <v>1098.4063369145126</v>
      </c>
      <c r="O56" s="43">
        <v>1166.7158917297138</v>
      </c>
      <c r="P56" s="43">
        <v>69.993503045590373</v>
      </c>
      <c r="Q56" s="51"/>
    </row>
    <row r="57" spans="2:17" x14ac:dyDescent="0.25">
      <c r="B57" s="53"/>
      <c r="C57" s="57">
        <v>36</v>
      </c>
      <c r="D57" s="5" t="s">
        <v>6</v>
      </c>
      <c r="E57" s="14" t="s">
        <v>13</v>
      </c>
      <c r="F57" s="15">
        <v>36233657.142857142</v>
      </c>
      <c r="G57" s="16">
        <v>32777385.714285713</v>
      </c>
      <c r="H57" s="17">
        <v>36632578.571428575</v>
      </c>
      <c r="I57" s="18">
        <v>2325000</v>
      </c>
      <c r="J57" s="19">
        <v>2763750</v>
      </c>
      <c r="K57" s="20">
        <v>2422500</v>
      </c>
      <c r="L57" s="21">
        <v>15.58436866359447</v>
      </c>
      <c r="M57" s="22">
        <v>11.859750597661044</v>
      </c>
      <c r="N57" s="22">
        <v>15.121807459826037</v>
      </c>
      <c r="O57" s="23">
        <v>14.188642240360517</v>
      </c>
      <c r="P57" s="23">
        <v>2.0300967783296642</v>
      </c>
      <c r="Q57" s="49">
        <f>O59/O57</f>
        <v>0.87899195438204403</v>
      </c>
    </row>
    <row r="58" spans="2:17" x14ac:dyDescent="0.25">
      <c r="B58" s="53"/>
      <c r="C58" s="58"/>
      <c r="D58" s="55" t="s">
        <v>7</v>
      </c>
      <c r="E58" s="24" t="s">
        <v>13</v>
      </c>
      <c r="F58" s="25">
        <v>41488464.285714284</v>
      </c>
      <c r="G58" s="26">
        <v>40899339.285714284</v>
      </c>
      <c r="H58" s="27">
        <v>31984017.857142858</v>
      </c>
      <c r="I58" s="28" t="s">
        <v>3</v>
      </c>
      <c r="J58" s="29" t="s">
        <v>3</v>
      </c>
      <c r="K58" s="30" t="s">
        <v>3</v>
      </c>
      <c r="L58" s="28" t="s">
        <v>3</v>
      </c>
      <c r="M58" s="29" t="s">
        <v>3</v>
      </c>
      <c r="N58" s="29" t="s">
        <v>3</v>
      </c>
      <c r="O58" s="29" t="s">
        <v>3</v>
      </c>
      <c r="P58" s="29" t="s">
        <v>3</v>
      </c>
      <c r="Q58" s="50"/>
    </row>
    <row r="59" spans="2:17" x14ac:dyDescent="0.25">
      <c r="B59" s="53"/>
      <c r="C59" s="58"/>
      <c r="D59" s="55"/>
      <c r="E59" s="24" t="s">
        <v>14</v>
      </c>
      <c r="F59" s="25">
        <v>46664025</v>
      </c>
      <c r="G59" s="26">
        <v>38191450</v>
      </c>
      <c r="H59" s="27">
        <v>33534842.857142858</v>
      </c>
      <c r="I59" s="28" t="s">
        <v>3</v>
      </c>
      <c r="J59" s="29" t="s">
        <v>3</v>
      </c>
      <c r="K59" s="30" t="s">
        <v>3</v>
      </c>
      <c r="L59" s="31">
        <f>F59/I60</f>
        <v>15.419752168525402</v>
      </c>
      <c r="M59" s="32">
        <f t="shared" ref="M59" si="25">G59/J60</f>
        <v>11.142654996353027</v>
      </c>
      <c r="N59" s="32">
        <f t="shared" ref="N59" si="26">H59/K60</f>
        <v>10.852699953767916</v>
      </c>
      <c r="O59" s="33">
        <f>AVERAGE(L59:N59)</f>
        <v>12.471702372882115</v>
      </c>
      <c r="P59" s="33">
        <f>STDEV(L59:N59)</f>
        <v>2.5571989910592414</v>
      </c>
      <c r="Q59" s="50"/>
    </row>
    <row r="60" spans="2:17" ht="15.75" thickBot="1" x14ac:dyDescent="0.3">
      <c r="B60" s="54"/>
      <c r="C60" s="59"/>
      <c r="D60" s="56"/>
      <c r="E60" s="34" t="s">
        <v>15</v>
      </c>
      <c r="F60" s="35">
        <v>88152489.285714284</v>
      </c>
      <c r="G60" s="36">
        <v>79090789.285714284</v>
      </c>
      <c r="H60" s="37">
        <v>65518860.714285716</v>
      </c>
      <c r="I60" s="38">
        <v>3026250</v>
      </c>
      <c r="J60" s="39">
        <v>3427500</v>
      </c>
      <c r="K60" s="40">
        <v>3090000</v>
      </c>
      <c r="L60" s="41">
        <v>29.129281878798608</v>
      </c>
      <c r="M60" s="42">
        <v>23.075357924351358</v>
      </c>
      <c r="N60" s="42">
        <v>21.203514794267221</v>
      </c>
      <c r="O60" s="43">
        <v>24.469384865805733</v>
      </c>
      <c r="P60" s="43">
        <v>4.1426958981665072</v>
      </c>
      <c r="Q60" s="51"/>
    </row>
    <row r="61" spans="2:17" x14ac:dyDescent="0.25">
      <c r="L61" s="9"/>
      <c r="M61" s="9"/>
      <c r="N61" s="9"/>
    </row>
    <row r="66" spans="12:14" x14ac:dyDescent="0.25">
      <c r="L66" s="9"/>
      <c r="M66" s="9"/>
      <c r="N66" s="9"/>
    </row>
    <row r="67" spans="12:14" x14ac:dyDescent="0.25">
      <c r="L67" s="9"/>
      <c r="M67" s="9"/>
      <c r="N67" s="9"/>
    </row>
    <row r="68" spans="12:14" x14ac:dyDescent="0.25">
      <c r="L68" s="9"/>
      <c r="M68" s="9"/>
      <c r="N68" s="9"/>
    </row>
    <row r="69" spans="12:14" x14ac:dyDescent="0.25">
      <c r="L69" s="9"/>
      <c r="M69" s="9"/>
      <c r="N69" s="9"/>
    </row>
    <row r="70" spans="12:14" x14ac:dyDescent="0.25">
      <c r="L70" s="9"/>
      <c r="M70" s="9"/>
      <c r="N70" s="9"/>
    </row>
    <row r="71" spans="12:14" x14ac:dyDescent="0.25">
      <c r="L71" s="9"/>
      <c r="M71" s="9"/>
      <c r="N71" s="9"/>
    </row>
    <row r="72" spans="12:14" x14ac:dyDescent="0.25">
      <c r="L72" s="9"/>
      <c r="M72" s="9"/>
      <c r="N72" s="9"/>
    </row>
    <row r="73" spans="12:14" x14ac:dyDescent="0.25">
      <c r="L73" s="8"/>
      <c r="M73" s="8"/>
      <c r="N73" s="8"/>
    </row>
    <row r="74" spans="12:14" x14ac:dyDescent="0.25">
      <c r="L74" s="8"/>
      <c r="M74" s="8"/>
      <c r="N74" s="8"/>
    </row>
    <row r="75" spans="12:14" x14ac:dyDescent="0.25">
      <c r="L75" s="8"/>
      <c r="M75" s="8"/>
      <c r="N75" s="8"/>
    </row>
    <row r="87" spans="14:14" x14ac:dyDescent="0.25">
      <c r="N87"/>
    </row>
    <row r="88" spans="14:14" x14ac:dyDescent="0.25">
      <c r="N88"/>
    </row>
    <row r="89" spans="14:14" x14ac:dyDescent="0.25">
      <c r="N89"/>
    </row>
    <row r="90" spans="14:14" x14ac:dyDescent="0.25">
      <c r="N90"/>
    </row>
    <row r="91" spans="14:14" x14ac:dyDescent="0.25">
      <c r="N91"/>
    </row>
    <row r="92" spans="14:14" x14ac:dyDescent="0.25">
      <c r="N92"/>
    </row>
    <row r="93" spans="14:14" x14ac:dyDescent="0.25">
      <c r="N93"/>
    </row>
    <row r="94" spans="14:14" x14ac:dyDescent="0.25">
      <c r="N94"/>
    </row>
    <row r="95" spans="14:14" x14ac:dyDescent="0.25">
      <c r="N95"/>
    </row>
    <row r="96" spans="14:14" x14ac:dyDescent="0.25">
      <c r="N96"/>
    </row>
    <row r="97" spans="14:14" x14ac:dyDescent="0.25">
      <c r="N97"/>
    </row>
    <row r="98" spans="14:14" x14ac:dyDescent="0.25">
      <c r="N98"/>
    </row>
    <row r="99" spans="14:14" x14ac:dyDescent="0.25">
      <c r="N99"/>
    </row>
    <row r="100" spans="14:14" x14ac:dyDescent="0.25">
      <c r="N100"/>
    </row>
    <row r="101" spans="14:14" x14ac:dyDescent="0.25">
      <c r="N101"/>
    </row>
    <row r="102" spans="14:14" x14ac:dyDescent="0.25">
      <c r="N102"/>
    </row>
    <row r="103" spans="14:14" x14ac:dyDescent="0.25">
      <c r="N103"/>
    </row>
    <row r="104" spans="14:14" x14ac:dyDescent="0.25">
      <c r="N104"/>
    </row>
    <row r="105" spans="14:14" x14ac:dyDescent="0.25">
      <c r="N105"/>
    </row>
    <row r="106" spans="14:14" x14ac:dyDescent="0.25">
      <c r="N106"/>
    </row>
    <row r="107" spans="14:14" x14ac:dyDescent="0.25">
      <c r="N107"/>
    </row>
    <row r="108" spans="14:14" x14ac:dyDescent="0.25">
      <c r="N108"/>
    </row>
    <row r="109" spans="14:14" x14ac:dyDescent="0.25">
      <c r="N109"/>
    </row>
    <row r="110" spans="14:14" x14ac:dyDescent="0.25">
      <c r="N110"/>
    </row>
    <row r="111" spans="14:14" x14ac:dyDescent="0.25">
      <c r="N111"/>
    </row>
    <row r="112" spans="14:14" x14ac:dyDescent="0.25">
      <c r="N112"/>
    </row>
    <row r="113" spans="14:14" x14ac:dyDescent="0.25">
      <c r="N113"/>
    </row>
    <row r="114" spans="14:14" x14ac:dyDescent="0.25">
      <c r="N114"/>
    </row>
    <row r="115" spans="14:14" x14ac:dyDescent="0.25">
      <c r="N115"/>
    </row>
    <row r="116" spans="14:14" x14ac:dyDescent="0.25">
      <c r="N116"/>
    </row>
    <row r="117" spans="14:14" x14ac:dyDescent="0.25">
      <c r="N117"/>
    </row>
  </sheetData>
  <mergeCells count="52">
    <mergeCell ref="A1:Q1"/>
    <mergeCell ref="F3:H3"/>
    <mergeCell ref="I3:K3"/>
    <mergeCell ref="L3:Q3"/>
    <mergeCell ref="D18:D20"/>
    <mergeCell ref="D14:D16"/>
    <mergeCell ref="C17:C20"/>
    <mergeCell ref="C13:C16"/>
    <mergeCell ref="C9:C12"/>
    <mergeCell ref="B3:B4"/>
    <mergeCell ref="C3:C4"/>
    <mergeCell ref="D3:D4"/>
    <mergeCell ref="D6:D8"/>
    <mergeCell ref="D10:D12"/>
    <mergeCell ref="C5:C8"/>
    <mergeCell ref="B5:B32"/>
    <mergeCell ref="C29:C32"/>
    <mergeCell ref="C25:C28"/>
    <mergeCell ref="C21:C24"/>
    <mergeCell ref="D42:D44"/>
    <mergeCell ref="D38:D40"/>
    <mergeCell ref="D34:D36"/>
    <mergeCell ref="D30:D32"/>
    <mergeCell ref="D26:D28"/>
    <mergeCell ref="D22:D24"/>
    <mergeCell ref="B33:B60"/>
    <mergeCell ref="D58:D60"/>
    <mergeCell ref="D54:D56"/>
    <mergeCell ref="D50:D52"/>
    <mergeCell ref="D46:D48"/>
    <mergeCell ref="C57:C60"/>
    <mergeCell ref="C53:C56"/>
    <mergeCell ref="C49:C52"/>
    <mergeCell ref="C45:C48"/>
    <mergeCell ref="C41:C44"/>
    <mergeCell ref="C37:C40"/>
    <mergeCell ref="C33:C36"/>
    <mergeCell ref="E3:E4"/>
    <mergeCell ref="Q37:Q40"/>
    <mergeCell ref="Q57:Q60"/>
    <mergeCell ref="Q53:Q56"/>
    <mergeCell ref="Q49:Q52"/>
    <mergeCell ref="Q45:Q48"/>
    <mergeCell ref="Q41:Q44"/>
    <mergeCell ref="Q5:Q8"/>
    <mergeCell ref="Q9:Q12"/>
    <mergeCell ref="Q33:Q36"/>
    <mergeCell ref="Q29:Q32"/>
    <mergeCell ref="Q25:Q28"/>
    <mergeCell ref="Q21:Q24"/>
    <mergeCell ref="Q17:Q20"/>
    <mergeCell ref="Q13:Q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Novatech</dc:creator>
  <cp:keywords/>
  <dc:description/>
  <cp:lastModifiedBy>Francesca Baggio</cp:lastModifiedBy>
  <cp:revision/>
  <dcterms:created xsi:type="dcterms:W3CDTF">2022-12-07T09:29:35Z</dcterms:created>
  <dcterms:modified xsi:type="dcterms:W3CDTF">2025-02-07T14:30:12Z</dcterms:modified>
  <cp:category/>
  <cp:contentStatus/>
</cp:coreProperties>
</file>